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Юноши 9-11 " sheetId="1" r:id="rId1"/>
    <sheet name="Девушки 9-11" sheetId="2" r:id="rId2"/>
    <sheet name="Юноши 7-8" sheetId="3" r:id="rId3"/>
    <sheet name="Девушки 7-8" sheetId="4" r:id="rId4"/>
  </sheets>
  <definedNames/>
  <calcPr fullCalcOnLoad="1"/>
</workbook>
</file>

<file path=xl/sharedStrings.xml><?xml version="1.0" encoding="utf-8"?>
<sst xmlns="http://schemas.openxmlformats.org/spreadsheetml/2006/main" count="358" uniqueCount="145">
  <si>
    <t>нагрудный номер</t>
  </si>
  <si>
    <t>Сумма баллов</t>
  </si>
  <si>
    <t>Зачетный балл</t>
  </si>
  <si>
    <t>место</t>
  </si>
  <si>
    <t>Легкая атлетика</t>
  </si>
  <si>
    <t>Сумма зачетных баллов</t>
  </si>
  <si>
    <t>№ п/п</t>
  </si>
  <si>
    <t>Территория</t>
  </si>
  <si>
    <t>класс</t>
  </si>
  <si>
    <t>1</t>
  </si>
  <si>
    <t>2</t>
  </si>
  <si>
    <t>3</t>
  </si>
  <si>
    <t xml:space="preserve"> </t>
  </si>
  <si>
    <t>Образовательное учреждение</t>
  </si>
  <si>
    <t>Гимнастика</t>
  </si>
  <si>
    <t>рез-т</t>
  </si>
  <si>
    <t>Имя</t>
  </si>
  <si>
    <t>Отчество</t>
  </si>
  <si>
    <t xml:space="preserve">Фамилия </t>
  </si>
  <si>
    <t>Учитель физической культуры</t>
  </si>
  <si>
    <t xml:space="preserve">ЮНОШИ  9 - 11 кл.                                         </t>
  </si>
  <si>
    <t>ИТОГОВЫЙ ПРОТОКОЛ МУНИЦИПАЛЬНОГО ЭТАПА ВСЕРОССИЙСКОЙ ОЛИМПИАДЫ ШКОЛЬНИКОВ ПО ПРЕДМЕТУ "ФИЗИЧЕСКАЯ КУЛЬТУРА"</t>
  </si>
  <si>
    <t>протокола</t>
  </si>
  <si>
    <t xml:space="preserve">Образец заполнения </t>
  </si>
  <si>
    <t>Теория</t>
  </si>
  <si>
    <t xml:space="preserve">ДЕВУШКИ  9 - 11 кл.                                         </t>
  </si>
  <si>
    <t>9</t>
  </si>
  <si>
    <t>10</t>
  </si>
  <si>
    <t>4</t>
  </si>
  <si>
    <t>5</t>
  </si>
  <si>
    <t>6</t>
  </si>
  <si>
    <t>7</t>
  </si>
  <si>
    <t>8</t>
  </si>
  <si>
    <t>Спортивные игры</t>
  </si>
  <si>
    <t>15</t>
  </si>
  <si>
    <t>мин</t>
  </si>
  <si>
    <t>сек</t>
  </si>
  <si>
    <t>рез-т в сек</t>
  </si>
  <si>
    <t xml:space="preserve"> 2019-2020 учебный год</t>
  </si>
  <si>
    <t xml:space="preserve">Чудинова </t>
  </si>
  <si>
    <t>Ксения</t>
  </si>
  <si>
    <t xml:space="preserve">Гуляева </t>
  </si>
  <si>
    <t>Наталья</t>
  </si>
  <si>
    <t xml:space="preserve">Косарева </t>
  </si>
  <si>
    <t>Ольга</t>
  </si>
  <si>
    <t xml:space="preserve">Лучникова </t>
  </si>
  <si>
    <t>Софья</t>
  </si>
  <si>
    <t>Мавлетова</t>
  </si>
  <si>
    <t>Диана</t>
  </si>
  <si>
    <t xml:space="preserve">Михалева </t>
  </si>
  <si>
    <t>Екатерина</t>
  </si>
  <si>
    <t xml:space="preserve">Савченко </t>
  </si>
  <si>
    <t>Полина</t>
  </si>
  <si>
    <t xml:space="preserve">Титова </t>
  </si>
  <si>
    <t>Анастасия</t>
  </si>
  <si>
    <t xml:space="preserve">Шардакова </t>
  </si>
  <si>
    <t>Дарья</t>
  </si>
  <si>
    <t>10,6</t>
  </si>
  <si>
    <t>6,6</t>
  </si>
  <si>
    <t>17,1</t>
  </si>
  <si>
    <t>11,3</t>
  </si>
  <si>
    <t>17,4</t>
  </si>
  <si>
    <t>40,2</t>
  </si>
  <si>
    <t>39,5</t>
  </si>
  <si>
    <t>52,6</t>
  </si>
  <si>
    <t>41,15</t>
  </si>
  <si>
    <t>56,48</t>
  </si>
  <si>
    <t>60,78</t>
  </si>
  <si>
    <t>62,75</t>
  </si>
  <si>
    <t>61,14</t>
  </si>
  <si>
    <t>47,86</t>
  </si>
  <si>
    <t>56</t>
  </si>
  <si>
    <t>52</t>
  </si>
  <si>
    <t>09</t>
  </si>
  <si>
    <t>25</t>
  </si>
  <si>
    <t>24</t>
  </si>
  <si>
    <t>17</t>
  </si>
  <si>
    <t>02</t>
  </si>
  <si>
    <t>Беркутов</t>
  </si>
  <si>
    <t>Матвей</t>
  </si>
  <si>
    <t xml:space="preserve">Быков </t>
  </si>
  <si>
    <t>Илья</t>
  </si>
  <si>
    <t>Загороднюк</t>
  </si>
  <si>
    <t>Андрей</t>
  </si>
  <si>
    <t xml:space="preserve">Каракулов </t>
  </si>
  <si>
    <t>Алексей</t>
  </si>
  <si>
    <t xml:space="preserve">Копытов </t>
  </si>
  <si>
    <t>Мальцев</t>
  </si>
  <si>
    <t>Овчинников</t>
  </si>
  <si>
    <t>Максим</t>
  </si>
  <si>
    <t>Селищев</t>
  </si>
  <si>
    <t>Савелий</t>
  </si>
  <si>
    <t xml:space="preserve">Солодников </t>
  </si>
  <si>
    <t>Антон</t>
  </si>
  <si>
    <t>Соромотин</t>
  </si>
  <si>
    <t>Вадим</t>
  </si>
  <si>
    <t>6,7</t>
  </si>
  <si>
    <t>7,1</t>
  </si>
  <si>
    <t>2,5</t>
  </si>
  <si>
    <t>17,2</t>
  </si>
  <si>
    <t>17,3</t>
  </si>
  <si>
    <t>35,94</t>
  </si>
  <si>
    <t>35,37</t>
  </si>
  <si>
    <t>44,29</t>
  </si>
  <si>
    <t>49,79</t>
  </si>
  <si>
    <t>46,20</t>
  </si>
  <si>
    <t>34,53</t>
  </si>
  <si>
    <t>52,52</t>
  </si>
  <si>
    <t>42,60</t>
  </si>
  <si>
    <t>39,38</t>
  </si>
  <si>
    <t>43,21</t>
  </si>
  <si>
    <t>50</t>
  </si>
  <si>
    <t>0</t>
  </si>
  <si>
    <t>42</t>
  </si>
  <si>
    <t>06</t>
  </si>
  <si>
    <t>03</t>
  </si>
  <si>
    <t>04</t>
  </si>
  <si>
    <t>39</t>
  </si>
  <si>
    <t>53</t>
  </si>
  <si>
    <t>Дурицын</t>
  </si>
  <si>
    <t>Иван</t>
  </si>
  <si>
    <t>Нуриева</t>
  </si>
  <si>
    <t>Раиса</t>
  </si>
  <si>
    <t>Пресмакова</t>
  </si>
  <si>
    <t>Валентина</t>
  </si>
  <si>
    <t>42,64</t>
  </si>
  <si>
    <t>42,69</t>
  </si>
  <si>
    <t>18</t>
  </si>
  <si>
    <t>34</t>
  </si>
  <si>
    <t xml:space="preserve"> Председатель жюри Гладкова И.Т.</t>
  </si>
  <si>
    <t>Председатель жюри Гладкова И.Т.</t>
  </si>
  <si>
    <t>Гладкова И.Т.</t>
  </si>
  <si>
    <t>Селиверствов А.С</t>
  </si>
  <si>
    <t>Мартынов Н.В.</t>
  </si>
  <si>
    <t>Чазов С.В.</t>
  </si>
  <si>
    <t>Гилев Н.А.</t>
  </si>
  <si>
    <t>Очерский городской округ</t>
  </si>
  <si>
    <t>ОСОШ 3</t>
  </si>
  <si>
    <t>ПСОШ</t>
  </si>
  <si>
    <t>ОСОШ 1</t>
  </si>
  <si>
    <t xml:space="preserve">ПСОШ </t>
  </si>
  <si>
    <t>Каменских С.Б.</t>
  </si>
  <si>
    <t>Каменских С.Б</t>
  </si>
  <si>
    <t xml:space="preserve">ЮНОШИ 7 - 8 кл.                                         </t>
  </si>
  <si>
    <t xml:space="preserve">ДЕВУШКИ  7 - 8 кл.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</si>
</sst>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/>
      <protection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6" fillId="0" borderId="0" xfId="53" applyFont="1">
      <alignment/>
      <protection/>
    </xf>
    <xf numFmtId="0" fontId="5" fillId="0" borderId="0" xfId="53" applyFont="1" applyAlignment="1">
      <alignment/>
      <protection/>
    </xf>
    <xf numFmtId="0" fontId="4" fillId="0" borderId="0" xfId="53" applyFont="1">
      <alignment/>
      <protection/>
    </xf>
    <xf numFmtId="0" fontId="7" fillId="0" borderId="13" xfId="53" applyFont="1" applyBorder="1" applyAlignment="1">
      <alignment/>
      <protection/>
    </xf>
    <xf numFmtId="49" fontId="5" fillId="0" borderId="11" xfId="53" applyNumberFormat="1" applyFont="1" applyBorder="1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4" fillId="0" borderId="11" xfId="53" applyFont="1" applyBorder="1" applyAlignment="1">
      <alignment horizontal="center" vertical="center"/>
      <protection/>
    </xf>
    <xf numFmtId="2" fontId="2" fillId="13" borderId="10" xfId="53" applyNumberFormat="1" applyFont="1" applyFill="1" applyBorder="1" applyAlignment="1">
      <alignment horizontal="center"/>
      <protection/>
    </xf>
    <xf numFmtId="0" fontId="2" fillId="0" borderId="10" xfId="53" applyNumberFormat="1" applyFont="1" applyBorder="1" applyAlignment="1">
      <alignment horizontal="right"/>
      <protection/>
    </xf>
    <xf numFmtId="2" fontId="2" fillId="0" borderId="10" xfId="53" applyNumberFormat="1" applyFont="1" applyBorder="1" applyAlignment="1">
      <alignment horizontal="left"/>
      <protection/>
    </xf>
    <xf numFmtId="2" fontId="2" fillId="32" borderId="10" xfId="53" applyNumberFormat="1" applyFont="1" applyFill="1" applyBorder="1" applyAlignment="1">
      <alignment horizontal="center"/>
      <protection/>
    </xf>
    <xf numFmtId="49" fontId="47" fillId="32" borderId="10" xfId="0" applyNumberFormat="1" applyFont="1" applyFill="1" applyBorder="1" applyAlignment="1">
      <alignment horizontal="center" vertical="center" wrapText="1"/>
    </xf>
    <xf numFmtId="49" fontId="47" fillId="32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2" fontId="49" fillId="13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12" xfId="53" applyFont="1" applyBorder="1" applyAlignment="1">
      <alignment vertical="center"/>
      <protection/>
    </xf>
    <xf numFmtId="0" fontId="47" fillId="0" borderId="11" xfId="0" applyFont="1" applyBorder="1" applyAlignment="1">
      <alignment vertical="center" wrapText="1"/>
    </xf>
    <xf numFmtId="0" fontId="47" fillId="32" borderId="10" xfId="0" applyNumberFormat="1" applyFont="1" applyFill="1" applyBorder="1" applyAlignment="1">
      <alignment horizontal="center" vertical="center"/>
    </xf>
    <xf numFmtId="0" fontId="2" fillId="13" borderId="10" xfId="53" applyNumberFormat="1" applyFont="1" applyFill="1" applyBorder="1" applyAlignment="1">
      <alignment horizontal="center"/>
      <protection/>
    </xf>
    <xf numFmtId="49" fontId="2" fillId="13" borderId="10" xfId="53" applyNumberFormat="1" applyFont="1" applyFill="1" applyBorder="1" applyAlignment="1">
      <alignment horizontal="center"/>
      <protection/>
    </xf>
    <xf numFmtId="0" fontId="7" fillId="32" borderId="0" xfId="53" applyFont="1" applyFill="1" applyAlignment="1">
      <alignment horizontal="left" wrapText="1"/>
      <protection/>
    </xf>
    <xf numFmtId="0" fontId="8" fillId="0" borderId="10" xfId="0" applyFont="1" applyFill="1" applyBorder="1" applyAlignment="1">
      <alignment horizontal="center" wrapText="1"/>
    </xf>
    <xf numFmtId="0" fontId="5" fillId="13" borderId="10" xfId="53" applyFont="1" applyFill="1" applyBorder="1" applyAlignment="1">
      <alignment horizontal="center" wrapText="1"/>
      <protection/>
    </xf>
    <xf numFmtId="0" fontId="2" fillId="0" borderId="14" xfId="53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32" borderId="14" xfId="53" applyFont="1" applyFill="1" applyBorder="1" applyAlignment="1">
      <alignment horizontal="center" wrapText="1"/>
      <protection/>
    </xf>
    <xf numFmtId="0" fontId="2" fillId="32" borderId="11" xfId="53" applyFont="1" applyFill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32" borderId="10" xfId="53" applyFont="1" applyFill="1" applyBorder="1" applyAlignment="1">
      <alignment horizont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4" fillId="32" borderId="10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13" xfId="53" applyFont="1" applyBorder="1" applyAlignment="1">
      <alignment horizontal="left"/>
      <protection/>
    </xf>
    <xf numFmtId="49" fontId="5" fillId="0" borderId="14" xfId="53" applyNumberFormat="1" applyFont="1" applyBorder="1" applyAlignment="1">
      <alignment horizontal="center" wrapText="1"/>
      <protection/>
    </xf>
    <xf numFmtId="49" fontId="5" fillId="0" borderId="15" xfId="53" applyNumberFormat="1" applyFont="1" applyBorder="1" applyAlignment="1">
      <alignment horizontal="center" wrapText="1"/>
      <protection/>
    </xf>
    <xf numFmtId="49" fontId="5" fillId="0" borderId="11" xfId="53" applyNumberFormat="1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24" sqref="C24"/>
    </sheetView>
  </sheetViews>
  <sheetFormatPr defaultColWidth="9.140625" defaultRowHeight="15"/>
  <cols>
    <col min="1" max="1" width="4.421875" style="2" customWidth="1"/>
    <col min="2" max="2" width="12.28125" style="2" customWidth="1"/>
    <col min="3" max="3" width="11.57421875" style="2" customWidth="1"/>
    <col min="4" max="4" width="16.7109375" style="2" hidden="1" customWidth="1"/>
    <col min="5" max="5" width="21.421875" style="2" customWidth="1"/>
    <col min="6" max="6" width="19.421875" style="2" customWidth="1"/>
    <col min="7" max="7" width="6.28125" style="3" customWidth="1"/>
    <col min="8" max="8" width="7.421875" style="4" hidden="1" customWidth="1"/>
    <col min="9" max="9" width="7.8515625" style="2" customWidth="1"/>
    <col min="10" max="10" width="6.00390625" style="2" customWidth="1"/>
    <col min="11" max="11" width="6.7109375" style="2" customWidth="1"/>
    <col min="12" max="12" width="6.00390625" style="2" customWidth="1"/>
    <col min="13" max="13" width="6.28125" style="2" customWidth="1"/>
    <col min="14" max="14" width="5.8515625" style="2" customWidth="1"/>
    <col min="15" max="15" width="6.8515625" style="2" customWidth="1"/>
    <col min="16" max="16" width="6.28125" style="2" customWidth="1"/>
    <col min="17" max="21" width="6.8515625" style="2" customWidth="1"/>
    <col min="22" max="22" width="6.140625" style="2" customWidth="1"/>
    <col min="23" max="23" width="5.7109375" style="2" customWidth="1"/>
    <col min="24" max="24" width="11.140625" style="2" customWidth="1"/>
    <col min="25" max="25" width="6.00390625" style="2" customWidth="1"/>
    <col min="26" max="26" width="43.00390625" style="2" customWidth="1"/>
    <col min="27" max="27" width="9.140625" style="2" customWidth="1"/>
    <col min="28" max="16384" width="9.140625" style="2" customWidth="1"/>
  </cols>
  <sheetData>
    <row r="1" spans="1:26" s="1" customFormat="1" ht="18.75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25" t="s">
        <v>23</v>
      </c>
    </row>
    <row r="2" spans="1:26" s="1" customFormat="1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25" t="s">
        <v>22</v>
      </c>
    </row>
    <row r="3" spans="1:26" s="1" customFormat="1" ht="16.5" customHeight="1">
      <c r="A3" s="71" t="s">
        <v>38</v>
      </c>
      <c r="B3" s="71"/>
      <c r="C3" s="71"/>
      <c r="D3" s="26"/>
      <c r="E3" s="71" t="s">
        <v>12</v>
      </c>
      <c r="F3" s="71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72" t="s">
        <v>20</v>
      </c>
      <c r="B4" s="72"/>
      <c r="C4" s="72"/>
      <c r="D4" s="72"/>
      <c r="E4" s="72"/>
      <c r="F4" s="72"/>
      <c r="G4" s="28"/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>
      <c r="A5" s="73" t="s">
        <v>6</v>
      </c>
      <c r="B5" s="63" t="s">
        <v>18</v>
      </c>
      <c r="C5" s="63" t="s">
        <v>16</v>
      </c>
      <c r="D5" s="63" t="s">
        <v>17</v>
      </c>
      <c r="E5" s="60" t="s">
        <v>7</v>
      </c>
      <c r="F5" s="63" t="s">
        <v>13</v>
      </c>
      <c r="G5" s="60" t="s">
        <v>8</v>
      </c>
      <c r="H5" s="63" t="s">
        <v>0</v>
      </c>
      <c r="I5" s="56" t="s">
        <v>24</v>
      </c>
      <c r="J5" s="56"/>
      <c r="K5" s="56"/>
      <c r="L5" s="56" t="s">
        <v>14</v>
      </c>
      <c r="M5" s="56"/>
      <c r="N5" s="56"/>
      <c r="O5" s="67" t="s">
        <v>33</v>
      </c>
      <c r="P5" s="68"/>
      <c r="Q5" s="69"/>
      <c r="R5" s="56" t="s">
        <v>4</v>
      </c>
      <c r="S5" s="56"/>
      <c r="T5" s="56"/>
      <c r="U5" s="56"/>
      <c r="V5" s="56"/>
      <c r="W5" s="56"/>
      <c r="X5" s="49" t="s">
        <v>5</v>
      </c>
      <c r="Y5" s="55" t="s">
        <v>3</v>
      </c>
      <c r="Z5" s="48" t="s">
        <v>19</v>
      </c>
    </row>
    <row r="6" spans="1:26" s="1" customFormat="1" ht="15" customHeight="1">
      <c r="A6" s="74"/>
      <c r="B6" s="64"/>
      <c r="C6" s="64"/>
      <c r="D6" s="64"/>
      <c r="E6" s="61"/>
      <c r="F6" s="64"/>
      <c r="G6" s="61"/>
      <c r="H6" s="64"/>
      <c r="I6" s="66" t="s">
        <v>1</v>
      </c>
      <c r="J6" s="49" t="s">
        <v>2</v>
      </c>
      <c r="K6" s="57" t="s">
        <v>3</v>
      </c>
      <c r="L6" s="59" t="s">
        <v>15</v>
      </c>
      <c r="M6" s="49" t="s">
        <v>2</v>
      </c>
      <c r="N6" s="54" t="s">
        <v>3</v>
      </c>
      <c r="O6" s="59" t="s">
        <v>15</v>
      </c>
      <c r="P6" s="49" t="s">
        <v>2</v>
      </c>
      <c r="Q6" s="54" t="s">
        <v>3</v>
      </c>
      <c r="R6" s="59" t="s">
        <v>15</v>
      </c>
      <c r="S6" s="50" t="s">
        <v>35</v>
      </c>
      <c r="T6" s="50" t="s">
        <v>36</v>
      </c>
      <c r="U6" s="52" t="s">
        <v>37</v>
      </c>
      <c r="V6" s="49" t="s">
        <v>2</v>
      </c>
      <c r="W6" s="54" t="s">
        <v>3</v>
      </c>
      <c r="X6" s="49"/>
      <c r="Y6" s="55"/>
      <c r="Z6" s="48"/>
    </row>
    <row r="7" spans="1:26" s="1" customFormat="1" ht="24" customHeight="1">
      <c r="A7" s="75"/>
      <c r="B7" s="65"/>
      <c r="C7" s="65"/>
      <c r="D7" s="65"/>
      <c r="E7" s="62"/>
      <c r="F7" s="65"/>
      <c r="G7" s="62"/>
      <c r="H7" s="65"/>
      <c r="I7" s="66"/>
      <c r="J7" s="49"/>
      <c r="K7" s="58"/>
      <c r="L7" s="59"/>
      <c r="M7" s="49"/>
      <c r="N7" s="54"/>
      <c r="O7" s="59"/>
      <c r="P7" s="49"/>
      <c r="Q7" s="54"/>
      <c r="R7" s="59"/>
      <c r="S7" s="51"/>
      <c r="T7" s="51"/>
      <c r="U7" s="53"/>
      <c r="V7" s="49"/>
      <c r="W7" s="54"/>
      <c r="X7" s="49"/>
      <c r="Y7" s="55"/>
      <c r="Z7" s="48"/>
    </row>
    <row r="8" spans="1:26" s="1" customFormat="1" ht="24" customHeight="1">
      <c r="A8" s="29" t="s">
        <v>9</v>
      </c>
      <c r="B8" s="21" t="s">
        <v>87</v>
      </c>
      <c r="C8" s="5" t="s">
        <v>83</v>
      </c>
      <c r="D8" s="10"/>
      <c r="E8" s="6" t="s">
        <v>136</v>
      </c>
      <c r="F8" s="43" t="s">
        <v>137</v>
      </c>
      <c r="G8" s="8">
        <v>11</v>
      </c>
      <c r="H8" s="11"/>
      <c r="I8" s="39">
        <v>5.6</v>
      </c>
      <c r="J8" s="33">
        <f aca="true" t="shared" si="0" ref="J8:J17">25*I8/42</f>
        <v>3.3333333333333335</v>
      </c>
      <c r="K8" s="18"/>
      <c r="L8" s="39">
        <v>19</v>
      </c>
      <c r="M8" s="33">
        <f aca="true" t="shared" si="1" ref="M8:M17">25*L8/19</f>
        <v>25</v>
      </c>
      <c r="N8" s="18"/>
      <c r="O8" s="38" t="s">
        <v>106</v>
      </c>
      <c r="P8" s="46">
        <f aca="true" t="shared" si="2" ref="P8:P17">25*34.53/O8</f>
        <v>25</v>
      </c>
      <c r="Q8" s="18"/>
      <c r="R8" s="38"/>
      <c r="S8" s="16" t="s">
        <v>11</v>
      </c>
      <c r="T8" s="16" t="s">
        <v>111</v>
      </c>
      <c r="U8" s="36">
        <f aca="true" t="shared" si="3" ref="U8:U17">S8*60+T8</f>
        <v>230</v>
      </c>
      <c r="V8" s="33">
        <f aca="true" t="shared" si="4" ref="V8:V17">25*230/U8</f>
        <v>25</v>
      </c>
      <c r="W8" s="18"/>
      <c r="X8" s="40">
        <f aca="true" t="shared" si="5" ref="X8:X17">J8+M8+P8+V8</f>
        <v>78.33333333333333</v>
      </c>
      <c r="Y8" s="19">
        <v>1</v>
      </c>
      <c r="Z8" s="21" t="s">
        <v>141</v>
      </c>
    </row>
    <row r="9" spans="1:26" s="1" customFormat="1" ht="24" customHeight="1">
      <c r="A9" s="29" t="s">
        <v>10</v>
      </c>
      <c r="B9" s="21" t="s">
        <v>78</v>
      </c>
      <c r="C9" s="5" t="s">
        <v>79</v>
      </c>
      <c r="D9" s="10"/>
      <c r="E9" s="6" t="s">
        <v>136</v>
      </c>
      <c r="F9" s="43" t="s">
        <v>137</v>
      </c>
      <c r="G9" s="8">
        <v>9</v>
      </c>
      <c r="H9" s="11"/>
      <c r="I9" s="39">
        <v>8.5</v>
      </c>
      <c r="J9" s="33">
        <f t="shared" si="0"/>
        <v>5.059523809523809</v>
      </c>
      <c r="K9" s="19"/>
      <c r="L9" s="39">
        <v>15.2</v>
      </c>
      <c r="M9" s="33">
        <f t="shared" si="1"/>
        <v>20</v>
      </c>
      <c r="N9" s="19"/>
      <c r="O9" s="38" t="s">
        <v>101</v>
      </c>
      <c r="P9" s="46">
        <f t="shared" si="2"/>
        <v>24.019198664440736</v>
      </c>
      <c r="Q9" s="17"/>
      <c r="R9" s="38"/>
      <c r="S9" s="16" t="s">
        <v>28</v>
      </c>
      <c r="T9" s="16" t="s">
        <v>34</v>
      </c>
      <c r="U9" s="36">
        <f t="shared" si="3"/>
        <v>255</v>
      </c>
      <c r="V9" s="33">
        <f t="shared" si="4"/>
        <v>22.54901960784314</v>
      </c>
      <c r="W9" s="18"/>
      <c r="X9" s="40">
        <f t="shared" si="5"/>
        <v>71.62774208180768</v>
      </c>
      <c r="Y9" s="19">
        <v>2</v>
      </c>
      <c r="Z9" s="21" t="s">
        <v>131</v>
      </c>
    </row>
    <row r="10" spans="1:26" s="1" customFormat="1" ht="24" customHeight="1">
      <c r="A10" s="29" t="s">
        <v>11</v>
      </c>
      <c r="B10" s="21" t="s">
        <v>86</v>
      </c>
      <c r="C10" s="21" t="s">
        <v>81</v>
      </c>
      <c r="D10" s="41"/>
      <c r="E10" s="6" t="s">
        <v>136</v>
      </c>
      <c r="F10" s="21" t="s">
        <v>139</v>
      </c>
      <c r="G10" s="8">
        <v>10</v>
      </c>
      <c r="H10" s="11"/>
      <c r="I10" s="37" t="s">
        <v>97</v>
      </c>
      <c r="J10" s="33">
        <f t="shared" si="0"/>
        <v>4.226190476190476</v>
      </c>
      <c r="K10" s="14"/>
      <c r="L10" s="37" t="s">
        <v>59</v>
      </c>
      <c r="M10" s="33">
        <f t="shared" si="1"/>
        <v>22.500000000000004</v>
      </c>
      <c r="N10" s="15"/>
      <c r="O10" s="37" t="s">
        <v>105</v>
      </c>
      <c r="P10" s="46">
        <f t="shared" si="2"/>
        <v>18.685064935064933</v>
      </c>
      <c r="Q10" s="14"/>
      <c r="R10" s="37"/>
      <c r="S10" s="34">
        <v>4</v>
      </c>
      <c r="T10" s="35">
        <v>4</v>
      </c>
      <c r="U10" s="36">
        <f t="shared" si="3"/>
        <v>244</v>
      </c>
      <c r="V10" s="33">
        <f t="shared" si="4"/>
        <v>23.565573770491802</v>
      </c>
      <c r="W10" s="15"/>
      <c r="X10" s="40">
        <f t="shared" si="5"/>
        <v>68.9768291817472</v>
      </c>
      <c r="Y10" s="19">
        <v>3</v>
      </c>
      <c r="Z10" s="21" t="s">
        <v>133</v>
      </c>
    </row>
    <row r="11" spans="1:26" s="1" customFormat="1" ht="24" customHeight="1">
      <c r="A11" s="29" t="s">
        <v>28</v>
      </c>
      <c r="B11" s="21" t="s">
        <v>94</v>
      </c>
      <c r="C11" s="21" t="s">
        <v>95</v>
      </c>
      <c r="D11" s="41"/>
      <c r="E11" s="6" t="s">
        <v>136</v>
      </c>
      <c r="F11" s="21" t="s">
        <v>139</v>
      </c>
      <c r="G11" s="8">
        <v>9</v>
      </c>
      <c r="H11" s="11"/>
      <c r="I11" s="37" t="s">
        <v>98</v>
      </c>
      <c r="J11" s="33">
        <f t="shared" si="0"/>
        <v>1.4880952380952381</v>
      </c>
      <c r="K11" s="14"/>
      <c r="L11" s="37" t="s">
        <v>100</v>
      </c>
      <c r="M11" s="33">
        <f t="shared" si="1"/>
        <v>22.763157894736842</v>
      </c>
      <c r="N11" s="14"/>
      <c r="O11" s="37" t="s">
        <v>110</v>
      </c>
      <c r="P11" s="46">
        <f t="shared" si="2"/>
        <v>19.978014348530433</v>
      </c>
      <c r="Q11" s="15"/>
      <c r="R11" s="37"/>
      <c r="S11" s="14" t="s">
        <v>11</v>
      </c>
      <c r="T11" s="14" t="s">
        <v>118</v>
      </c>
      <c r="U11" s="36">
        <f t="shared" si="3"/>
        <v>233</v>
      </c>
      <c r="V11" s="33">
        <f t="shared" si="4"/>
        <v>24.678111587982833</v>
      </c>
      <c r="W11" s="14"/>
      <c r="X11" s="40">
        <f t="shared" si="5"/>
        <v>68.90737906934535</v>
      </c>
      <c r="Y11" s="19">
        <v>4</v>
      </c>
      <c r="Z11" s="21" t="s">
        <v>131</v>
      </c>
    </row>
    <row r="12" spans="1:26" s="1" customFormat="1" ht="24" customHeight="1">
      <c r="A12" s="29" t="s">
        <v>29</v>
      </c>
      <c r="B12" s="9" t="s">
        <v>92</v>
      </c>
      <c r="C12" s="21" t="s">
        <v>93</v>
      </c>
      <c r="D12" s="42"/>
      <c r="E12" s="6" t="s">
        <v>136</v>
      </c>
      <c r="F12" s="21" t="s">
        <v>139</v>
      </c>
      <c r="G12" s="24">
        <v>9</v>
      </c>
      <c r="H12" s="32"/>
      <c r="I12" s="39">
        <v>8.7</v>
      </c>
      <c r="J12" s="33">
        <f t="shared" si="0"/>
        <v>5.178571428571428</v>
      </c>
      <c r="K12" s="18"/>
      <c r="L12" s="39">
        <v>15.4</v>
      </c>
      <c r="M12" s="33">
        <f t="shared" si="1"/>
        <v>20.263157894736842</v>
      </c>
      <c r="N12" s="18"/>
      <c r="O12" s="38" t="s">
        <v>109</v>
      </c>
      <c r="P12" s="46">
        <f t="shared" si="2"/>
        <v>21.921025901472827</v>
      </c>
      <c r="Q12" s="16"/>
      <c r="R12" s="38"/>
      <c r="S12" s="16" t="s">
        <v>28</v>
      </c>
      <c r="T12" s="16" t="s">
        <v>117</v>
      </c>
      <c r="U12" s="36">
        <f t="shared" si="3"/>
        <v>279</v>
      </c>
      <c r="V12" s="33">
        <f t="shared" si="4"/>
        <v>20.60931899641577</v>
      </c>
      <c r="W12" s="18"/>
      <c r="X12" s="40">
        <f t="shared" si="5"/>
        <v>67.97207422119686</v>
      </c>
      <c r="Y12" s="19">
        <v>5</v>
      </c>
      <c r="Z12" s="9" t="s">
        <v>134</v>
      </c>
    </row>
    <row r="13" spans="1:26" ht="24" customHeight="1">
      <c r="A13" s="29" t="s">
        <v>30</v>
      </c>
      <c r="B13" s="21" t="s">
        <v>80</v>
      </c>
      <c r="C13" s="5" t="s">
        <v>81</v>
      </c>
      <c r="D13" s="12"/>
      <c r="E13" s="6" t="s">
        <v>136</v>
      </c>
      <c r="F13" s="21" t="s">
        <v>139</v>
      </c>
      <c r="G13" s="8">
        <v>11</v>
      </c>
      <c r="H13" s="22"/>
      <c r="I13" s="39">
        <v>10.8</v>
      </c>
      <c r="J13" s="33">
        <f t="shared" si="0"/>
        <v>6.428571428571429</v>
      </c>
      <c r="K13" s="17"/>
      <c r="L13" s="39">
        <v>10.1</v>
      </c>
      <c r="M13" s="33">
        <f t="shared" si="1"/>
        <v>13.289473684210526</v>
      </c>
      <c r="N13" s="17"/>
      <c r="O13" s="38" t="s">
        <v>102</v>
      </c>
      <c r="P13" s="46">
        <f t="shared" si="2"/>
        <v>24.406276505513148</v>
      </c>
      <c r="Q13" s="19"/>
      <c r="R13" s="38"/>
      <c r="S13" s="16" t="s">
        <v>28</v>
      </c>
      <c r="T13" s="16" t="s">
        <v>113</v>
      </c>
      <c r="U13" s="36">
        <f t="shared" si="3"/>
        <v>282</v>
      </c>
      <c r="V13" s="33">
        <f t="shared" si="4"/>
        <v>20.390070921985817</v>
      </c>
      <c r="W13" s="18"/>
      <c r="X13" s="40">
        <f t="shared" si="5"/>
        <v>64.51439254028091</v>
      </c>
      <c r="Y13" s="19">
        <v>6</v>
      </c>
      <c r="Z13" s="21" t="s">
        <v>134</v>
      </c>
    </row>
    <row r="14" spans="1:26" ht="25.5">
      <c r="A14" s="29" t="s">
        <v>31</v>
      </c>
      <c r="B14" s="21" t="s">
        <v>84</v>
      </c>
      <c r="C14" s="5" t="s">
        <v>85</v>
      </c>
      <c r="D14" s="12"/>
      <c r="E14" s="6" t="s">
        <v>136</v>
      </c>
      <c r="F14" s="21" t="s">
        <v>137</v>
      </c>
      <c r="G14" s="8">
        <v>9</v>
      </c>
      <c r="H14" s="11"/>
      <c r="I14" s="39">
        <v>7</v>
      </c>
      <c r="J14" s="33">
        <f t="shared" si="0"/>
        <v>4.166666666666667</v>
      </c>
      <c r="K14" s="18"/>
      <c r="L14" s="39">
        <v>12.3</v>
      </c>
      <c r="M14" s="33">
        <f t="shared" si="1"/>
        <v>16.18421052631579</v>
      </c>
      <c r="N14" s="18"/>
      <c r="O14" s="38" t="s">
        <v>104</v>
      </c>
      <c r="P14" s="46">
        <f t="shared" si="2"/>
        <v>17.337818839124324</v>
      </c>
      <c r="Q14" s="17"/>
      <c r="R14" s="38"/>
      <c r="S14" s="16" t="s">
        <v>28</v>
      </c>
      <c r="T14" s="16" t="s">
        <v>114</v>
      </c>
      <c r="U14" s="36">
        <f t="shared" si="3"/>
        <v>246</v>
      </c>
      <c r="V14" s="33">
        <f t="shared" si="4"/>
        <v>23.3739837398374</v>
      </c>
      <c r="W14" s="18"/>
      <c r="X14" s="40">
        <f t="shared" si="5"/>
        <v>61.06267977194418</v>
      </c>
      <c r="Y14" s="19">
        <v>7</v>
      </c>
      <c r="Z14" s="21" t="s">
        <v>131</v>
      </c>
    </row>
    <row r="15" spans="1:26" ht="25.5">
      <c r="A15" s="29" t="s">
        <v>32</v>
      </c>
      <c r="B15" s="9" t="s">
        <v>90</v>
      </c>
      <c r="C15" s="21" t="s">
        <v>91</v>
      </c>
      <c r="D15" s="13"/>
      <c r="E15" s="6" t="s">
        <v>136</v>
      </c>
      <c r="F15" s="21" t="s">
        <v>137</v>
      </c>
      <c r="G15" s="8">
        <v>9</v>
      </c>
      <c r="H15" s="7"/>
      <c r="I15" s="39">
        <v>6.2</v>
      </c>
      <c r="J15" s="33">
        <f t="shared" si="0"/>
        <v>3.6904761904761907</v>
      </c>
      <c r="K15" s="18"/>
      <c r="L15" s="39">
        <v>10.1</v>
      </c>
      <c r="M15" s="33">
        <f t="shared" si="1"/>
        <v>13.289473684210526</v>
      </c>
      <c r="N15" s="18"/>
      <c r="O15" s="38" t="s">
        <v>108</v>
      </c>
      <c r="P15" s="46">
        <f t="shared" si="2"/>
        <v>20.264084507042252</v>
      </c>
      <c r="Q15" s="20"/>
      <c r="R15" s="38"/>
      <c r="S15" s="16" t="s">
        <v>28</v>
      </c>
      <c r="T15" s="16" t="s">
        <v>116</v>
      </c>
      <c r="U15" s="36">
        <f t="shared" si="3"/>
        <v>244</v>
      </c>
      <c r="V15" s="33">
        <f t="shared" si="4"/>
        <v>23.565573770491802</v>
      </c>
      <c r="W15" s="18"/>
      <c r="X15" s="40">
        <f t="shared" si="5"/>
        <v>60.80960815222077</v>
      </c>
      <c r="Y15" s="19">
        <v>8</v>
      </c>
      <c r="Z15" s="21" t="s">
        <v>134</v>
      </c>
    </row>
    <row r="16" spans="1:26" ht="25.5">
      <c r="A16" s="29" t="s">
        <v>26</v>
      </c>
      <c r="B16" s="21" t="s">
        <v>82</v>
      </c>
      <c r="C16" s="13" t="s">
        <v>83</v>
      </c>
      <c r="D16" s="10"/>
      <c r="E16" s="6" t="s">
        <v>136</v>
      </c>
      <c r="F16" s="21" t="s">
        <v>137</v>
      </c>
      <c r="G16" s="8">
        <v>9</v>
      </c>
      <c r="H16" s="10"/>
      <c r="I16" s="38" t="s">
        <v>96</v>
      </c>
      <c r="J16" s="33">
        <f t="shared" si="0"/>
        <v>3.988095238095238</v>
      </c>
      <c r="K16" s="16"/>
      <c r="L16" s="38" t="s">
        <v>99</v>
      </c>
      <c r="M16" s="33">
        <f t="shared" si="1"/>
        <v>22.63157894736842</v>
      </c>
      <c r="N16" s="17"/>
      <c r="O16" s="38" t="s">
        <v>103</v>
      </c>
      <c r="P16" s="46">
        <f t="shared" si="2"/>
        <v>19.490855723639648</v>
      </c>
      <c r="Q16" s="16"/>
      <c r="R16" s="38"/>
      <c r="S16" s="16" t="s">
        <v>27</v>
      </c>
      <c r="T16" s="16" t="s">
        <v>112</v>
      </c>
      <c r="U16" s="36">
        <f t="shared" si="3"/>
        <v>600</v>
      </c>
      <c r="V16" s="33">
        <f t="shared" si="4"/>
        <v>9.583333333333334</v>
      </c>
      <c r="W16" s="17"/>
      <c r="X16" s="40">
        <f t="shared" si="5"/>
        <v>55.69386324243664</v>
      </c>
      <c r="Y16" s="19">
        <v>9</v>
      </c>
      <c r="Z16" s="21" t="s">
        <v>131</v>
      </c>
    </row>
    <row r="17" spans="1:26" ht="25.5">
      <c r="A17" s="29" t="s">
        <v>27</v>
      </c>
      <c r="B17" s="9" t="s">
        <v>88</v>
      </c>
      <c r="C17" s="21" t="s">
        <v>89</v>
      </c>
      <c r="D17" s="13"/>
      <c r="E17" s="6" t="s">
        <v>136</v>
      </c>
      <c r="F17" s="21" t="s">
        <v>139</v>
      </c>
      <c r="G17" s="8">
        <v>9</v>
      </c>
      <c r="H17" s="7"/>
      <c r="I17" s="39">
        <v>4.6</v>
      </c>
      <c r="J17" s="33">
        <f t="shared" si="0"/>
        <v>2.7380952380952377</v>
      </c>
      <c r="K17" s="17"/>
      <c r="L17" s="39">
        <v>10.1</v>
      </c>
      <c r="M17" s="33">
        <f t="shared" si="1"/>
        <v>13.289473684210526</v>
      </c>
      <c r="N17" s="18"/>
      <c r="O17" s="38" t="s">
        <v>107</v>
      </c>
      <c r="P17" s="46">
        <f t="shared" si="2"/>
        <v>16.436595582635185</v>
      </c>
      <c r="Q17" s="18"/>
      <c r="R17" s="38"/>
      <c r="S17" s="16" t="s">
        <v>29</v>
      </c>
      <c r="T17" s="16" t="s">
        <v>115</v>
      </c>
      <c r="U17" s="36">
        <f t="shared" si="3"/>
        <v>303</v>
      </c>
      <c r="V17" s="33">
        <f t="shared" si="4"/>
        <v>18.976897689768975</v>
      </c>
      <c r="W17" s="18"/>
      <c r="X17" s="40">
        <f t="shared" si="5"/>
        <v>51.44106219470993</v>
      </c>
      <c r="Y17" s="19">
        <v>10</v>
      </c>
      <c r="Z17" s="21" t="s">
        <v>134</v>
      </c>
    </row>
    <row r="18" spans="1:26" ht="15.75">
      <c r="A18" s="27"/>
      <c r="B18" s="27"/>
      <c r="C18" s="27"/>
      <c r="D18" s="27"/>
      <c r="E18" s="27"/>
      <c r="F18" s="27"/>
      <c r="G18" s="30"/>
      <c r="H18" s="31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4.25">
      <c r="A19" s="27"/>
      <c r="B19" s="47" t="s">
        <v>130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</sheetData>
  <sheetProtection/>
  <mergeCells count="35">
    <mergeCell ref="N6:N7"/>
    <mergeCell ref="I5:K5"/>
    <mergeCell ref="O6:O7"/>
    <mergeCell ref="B5:B7"/>
    <mergeCell ref="V6:V7"/>
    <mergeCell ref="O5:Q5"/>
    <mergeCell ref="C5:C7"/>
    <mergeCell ref="D5:D7"/>
    <mergeCell ref="E5:E7"/>
    <mergeCell ref="F5:F7"/>
    <mergeCell ref="A1:Y2"/>
    <mergeCell ref="A3:C3"/>
    <mergeCell ref="E3:F3"/>
    <mergeCell ref="A4:F4"/>
    <mergeCell ref="A5:A7"/>
    <mergeCell ref="R5:W5"/>
    <mergeCell ref="K6:K7"/>
    <mergeCell ref="L6:L7"/>
    <mergeCell ref="G5:G7"/>
    <mergeCell ref="H5:H7"/>
    <mergeCell ref="Q6:Q7"/>
    <mergeCell ref="R6:R7"/>
    <mergeCell ref="I6:I7"/>
    <mergeCell ref="J6:J7"/>
    <mergeCell ref="L5:N5"/>
    <mergeCell ref="B19:L19"/>
    <mergeCell ref="Z5:Z7"/>
    <mergeCell ref="M6:M7"/>
    <mergeCell ref="S6:S7"/>
    <mergeCell ref="T6:T7"/>
    <mergeCell ref="U6:U7"/>
    <mergeCell ref="P6:P7"/>
    <mergeCell ref="W6:W7"/>
    <mergeCell ref="X5:X7"/>
    <mergeCell ref="Y5:Y7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1" sqref="A1:Z20"/>
    </sheetView>
  </sheetViews>
  <sheetFormatPr defaultColWidth="9.140625" defaultRowHeight="15"/>
  <cols>
    <col min="1" max="1" width="4.421875" style="2" customWidth="1"/>
    <col min="2" max="2" width="12.57421875" style="2" customWidth="1"/>
    <col min="3" max="3" width="10.421875" style="2" customWidth="1"/>
    <col min="4" max="4" width="16.7109375" style="2" hidden="1" customWidth="1"/>
    <col min="5" max="5" width="20.8515625" style="2" customWidth="1"/>
    <col min="6" max="6" width="19.57421875" style="2" customWidth="1"/>
    <col min="7" max="7" width="6.28125" style="3" customWidth="1"/>
    <col min="8" max="8" width="7.421875" style="4" hidden="1" customWidth="1"/>
    <col min="9" max="9" width="7.8515625" style="2" customWidth="1"/>
    <col min="10" max="10" width="6.00390625" style="2" customWidth="1"/>
    <col min="11" max="11" width="6.7109375" style="2" customWidth="1"/>
    <col min="12" max="12" width="11.8515625" style="2" customWidth="1"/>
    <col min="13" max="13" width="6.28125" style="2" customWidth="1"/>
    <col min="14" max="14" width="5.8515625" style="2" customWidth="1"/>
    <col min="15" max="15" width="6.8515625" style="2" customWidth="1"/>
    <col min="16" max="16" width="8.28125" style="2" customWidth="1"/>
    <col min="17" max="17" width="6.8515625" style="2" customWidth="1"/>
    <col min="18" max="18" width="7.7109375" style="2" customWidth="1"/>
    <col min="19" max="21" width="6.8515625" style="2" customWidth="1"/>
    <col min="22" max="22" width="6.140625" style="2" customWidth="1"/>
    <col min="23" max="23" width="5.7109375" style="2" customWidth="1"/>
    <col min="24" max="24" width="11.140625" style="2" customWidth="1"/>
    <col min="25" max="25" width="6.00390625" style="2" customWidth="1"/>
    <col min="26" max="26" width="43.00390625" style="2" customWidth="1"/>
    <col min="27" max="27" width="9.140625" style="2" customWidth="1"/>
    <col min="28" max="16384" width="9.140625" style="2" customWidth="1"/>
  </cols>
  <sheetData>
    <row r="1" spans="1:26" s="1" customFormat="1" ht="18.75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25" t="s">
        <v>23</v>
      </c>
    </row>
    <row r="2" spans="1:26" s="1" customFormat="1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25" t="s">
        <v>22</v>
      </c>
    </row>
    <row r="3" spans="1:26" s="1" customFormat="1" ht="16.5" customHeight="1">
      <c r="A3" s="71" t="s">
        <v>38</v>
      </c>
      <c r="B3" s="71"/>
      <c r="C3" s="71"/>
      <c r="D3" s="26"/>
      <c r="E3" s="71" t="s">
        <v>12</v>
      </c>
      <c r="F3" s="71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72" t="s">
        <v>25</v>
      </c>
      <c r="B4" s="72"/>
      <c r="C4" s="72"/>
      <c r="D4" s="72"/>
      <c r="E4" s="72"/>
      <c r="F4" s="72"/>
      <c r="G4" s="28"/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>
      <c r="A5" s="73" t="s">
        <v>6</v>
      </c>
      <c r="B5" s="63" t="s">
        <v>18</v>
      </c>
      <c r="C5" s="63" t="s">
        <v>16</v>
      </c>
      <c r="D5" s="63" t="s">
        <v>17</v>
      </c>
      <c r="E5" s="60" t="s">
        <v>7</v>
      </c>
      <c r="F5" s="63" t="s">
        <v>13</v>
      </c>
      <c r="G5" s="60" t="s">
        <v>8</v>
      </c>
      <c r="H5" s="63" t="s">
        <v>0</v>
      </c>
      <c r="I5" s="56" t="s">
        <v>24</v>
      </c>
      <c r="J5" s="56"/>
      <c r="K5" s="56"/>
      <c r="L5" s="56" t="s">
        <v>14</v>
      </c>
      <c r="M5" s="56"/>
      <c r="N5" s="56"/>
      <c r="O5" s="67" t="s">
        <v>33</v>
      </c>
      <c r="P5" s="68"/>
      <c r="Q5" s="69"/>
      <c r="R5" s="56" t="s">
        <v>4</v>
      </c>
      <c r="S5" s="56"/>
      <c r="T5" s="56"/>
      <c r="U5" s="56"/>
      <c r="V5" s="56"/>
      <c r="W5" s="56"/>
      <c r="X5" s="49" t="s">
        <v>5</v>
      </c>
      <c r="Y5" s="55" t="s">
        <v>3</v>
      </c>
      <c r="Z5" s="48" t="s">
        <v>19</v>
      </c>
    </row>
    <row r="6" spans="1:26" s="1" customFormat="1" ht="15" customHeight="1">
      <c r="A6" s="74"/>
      <c r="B6" s="64"/>
      <c r="C6" s="64"/>
      <c r="D6" s="64"/>
      <c r="E6" s="61"/>
      <c r="F6" s="64"/>
      <c r="G6" s="61"/>
      <c r="H6" s="64"/>
      <c r="I6" s="66" t="s">
        <v>1</v>
      </c>
      <c r="J6" s="49" t="s">
        <v>2</v>
      </c>
      <c r="K6" s="57" t="s">
        <v>3</v>
      </c>
      <c r="L6" s="59" t="s">
        <v>15</v>
      </c>
      <c r="M6" s="49" t="s">
        <v>2</v>
      </c>
      <c r="N6" s="54" t="s">
        <v>3</v>
      </c>
      <c r="O6" s="59" t="s">
        <v>15</v>
      </c>
      <c r="P6" s="49" t="s">
        <v>2</v>
      </c>
      <c r="Q6" s="54" t="s">
        <v>3</v>
      </c>
      <c r="R6" s="59" t="s">
        <v>15</v>
      </c>
      <c r="S6" s="50" t="s">
        <v>35</v>
      </c>
      <c r="T6" s="50" t="s">
        <v>36</v>
      </c>
      <c r="U6" s="52" t="s">
        <v>37</v>
      </c>
      <c r="V6" s="49" t="s">
        <v>2</v>
      </c>
      <c r="W6" s="54" t="s">
        <v>3</v>
      </c>
      <c r="X6" s="49"/>
      <c r="Y6" s="55"/>
      <c r="Z6" s="48"/>
    </row>
    <row r="7" spans="1:26" s="1" customFormat="1" ht="24" customHeight="1">
      <c r="A7" s="75"/>
      <c r="B7" s="65"/>
      <c r="C7" s="65"/>
      <c r="D7" s="65"/>
      <c r="E7" s="62"/>
      <c r="F7" s="65"/>
      <c r="G7" s="62"/>
      <c r="H7" s="65"/>
      <c r="I7" s="66"/>
      <c r="J7" s="49"/>
      <c r="K7" s="58"/>
      <c r="L7" s="59"/>
      <c r="M7" s="49"/>
      <c r="N7" s="54"/>
      <c r="O7" s="59"/>
      <c r="P7" s="49"/>
      <c r="Q7" s="54"/>
      <c r="R7" s="59"/>
      <c r="S7" s="51"/>
      <c r="T7" s="51"/>
      <c r="U7" s="53"/>
      <c r="V7" s="49"/>
      <c r="W7" s="54"/>
      <c r="X7" s="49"/>
      <c r="Y7" s="55"/>
      <c r="Z7" s="48"/>
    </row>
    <row r="8" spans="1:26" s="1" customFormat="1" ht="26.25" customHeight="1">
      <c r="A8" s="29" t="s">
        <v>9</v>
      </c>
      <c r="B8" s="21" t="s">
        <v>49</v>
      </c>
      <c r="C8" s="5" t="s">
        <v>50</v>
      </c>
      <c r="D8" s="10"/>
      <c r="E8" s="6" t="s">
        <v>136</v>
      </c>
      <c r="F8" s="43" t="s">
        <v>137</v>
      </c>
      <c r="G8" s="8">
        <v>10</v>
      </c>
      <c r="H8" s="11"/>
      <c r="I8" s="39">
        <v>14</v>
      </c>
      <c r="J8" s="33">
        <f aca="true" t="shared" si="0" ref="J8:J16">25*I8/42</f>
        <v>8.333333333333334</v>
      </c>
      <c r="K8" s="18"/>
      <c r="L8" s="39">
        <v>18.5</v>
      </c>
      <c r="M8" s="33">
        <f aca="true" t="shared" si="1" ref="M8:M16">25*L8/18.5</f>
        <v>25</v>
      </c>
      <c r="N8" s="18"/>
      <c r="O8" s="38" t="s">
        <v>63</v>
      </c>
      <c r="P8" s="33">
        <f aca="true" t="shared" si="2" ref="P8:P16">25*39.5/O8</f>
        <v>25</v>
      </c>
      <c r="Q8" s="18"/>
      <c r="R8" s="38"/>
      <c r="S8" s="16" t="s">
        <v>28</v>
      </c>
      <c r="T8" s="16" t="s">
        <v>77</v>
      </c>
      <c r="U8" s="36">
        <f aca="true" t="shared" si="3" ref="U8:U16">S8*60+T8</f>
        <v>242</v>
      </c>
      <c r="V8" s="33">
        <f aca="true" t="shared" si="4" ref="V8:V16">25*242.78/U8</f>
        <v>25.080578512396695</v>
      </c>
      <c r="W8" s="18"/>
      <c r="X8" s="40">
        <f aca="true" t="shared" si="5" ref="X8:X16">J8+M8+P8+V8</f>
        <v>83.41391184573003</v>
      </c>
      <c r="Y8" s="19">
        <v>1</v>
      </c>
      <c r="Z8" s="21" t="s">
        <v>131</v>
      </c>
    </row>
    <row r="9" spans="1:26" s="1" customFormat="1" ht="26.25" customHeight="1">
      <c r="A9" s="29" t="s">
        <v>10</v>
      </c>
      <c r="B9" s="21" t="s">
        <v>39</v>
      </c>
      <c r="C9" s="5" t="s">
        <v>40</v>
      </c>
      <c r="D9" s="10"/>
      <c r="E9" s="6" t="s">
        <v>136</v>
      </c>
      <c r="F9" s="43" t="s">
        <v>137</v>
      </c>
      <c r="G9" s="8">
        <v>9</v>
      </c>
      <c r="H9" s="11"/>
      <c r="I9" s="39">
        <v>20</v>
      </c>
      <c r="J9" s="33">
        <f t="shared" si="0"/>
        <v>11.904761904761905</v>
      </c>
      <c r="K9" s="19"/>
      <c r="L9" s="44">
        <v>18.1</v>
      </c>
      <c r="M9" s="33">
        <f t="shared" si="1"/>
        <v>24.459459459459463</v>
      </c>
      <c r="N9" s="19"/>
      <c r="O9" s="38" t="s">
        <v>62</v>
      </c>
      <c r="P9" s="33">
        <f t="shared" si="2"/>
        <v>24.56467661691542</v>
      </c>
      <c r="Q9" s="17"/>
      <c r="R9" s="38"/>
      <c r="S9" s="16" t="s">
        <v>28</v>
      </c>
      <c r="T9" s="16" t="s">
        <v>72</v>
      </c>
      <c r="U9" s="36">
        <f t="shared" si="3"/>
        <v>292</v>
      </c>
      <c r="V9" s="33">
        <f t="shared" si="4"/>
        <v>20.785958904109588</v>
      </c>
      <c r="W9" s="18"/>
      <c r="X9" s="40">
        <f t="shared" si="5"/>
        <v>81.71485688524638</v>
      </c>
      <c r="Y9" s="17" t="s">
        <v>10</v>
      </c>
      <c r="Z9" s="21" t="s">
        <v>131</v>
      </c>
    </row>
    <row r="10" spans="1:26" s="1" customFormat="1" ht="26.25" customHeight="1">
      <c r="A10" s="29" t="s">
        <v>11</v>
      </c>
      <c r="B10" s="21" t="s">
        <v>43</v>
      </c>
      <c r="C10" s="13" t="s">
        <v>44</v>
      </c>
      <c r="D10" s="12"/>
      <c r="E10" s="6" t="s">
        <v>136</v>
      </c>
      <c r="F10" s="21" t="s">
        <v>139</v>
      </c>
      <c r="G10" s="8">
        <v>10</v>
      </c>
      <c r="H10" s="11"/>
      <c r="I10" s="38" t="s">
        <v>57</v>
      </c>
      <c r="J10" s="33">
        <f t="shared" si="0"/>
        <v>6.309523809523809</v>
      </c>
      <c r="K10" s="16"/>
      <c r="L10" s="38" t="s">
        <v>61</v>
      </c>
      <c r="M10" s="33">
        <f t="shared" si="1"/>
        <v>23.51351351351351</v>
      </c>
      <c r="N10" s="17"/>
      <c r="O10" s="38" t="s">
        <v>65</v>
      </c>
      <c r="P10" s="33">
        <f t="shared" si="2"/>
        <v>23.99756986634265</v>
      </c>
      <c r="Q10" s="16"/>
      <c r="R10" s="38"/>
      <c r="S10" s="16" t="s">
        <v>28</v>
      </c>
      <c r="T10" s="16" t="s">
        <v>73</v>
      </c>
      <c r="U10" s="36">
        <f t="shared" si="3"/>
        <v>249</v>
      </c>
      <c r="V10" s="33">
        <f t="shared" si="4"/>
        <v>24.37550200803213</v>
      </c>
      <c r="W10" s="17"/>
      <c r="X10" s="40">
        <f t="shared" si="5"/>
        <v>78.1961091974121</v>
      </c>
      <c r="Y10" s="19">
        <v>3</v>
      </c>
      <c r="Z10" s="21" t="s">
        <v>133</v>
      </c>
    </row>
    <row r="11" spans="1:26" s="1" customFormat="1" ht="24" customHeight="1">
      <c r="A11" s="29" t="s">
        <v>28</v>
      </c>
      <c r="B11" s="9" t="s">
        <v>55</v>
      </c>
      <c r="C11" s="21" t="s">
        <v>56</v>
      </c>
      <c r="D11" s="42"/>
      <c r="E11" s="6" t="s">
        <v>136</v>
      </c>
      <c r="F11" s="23" t="s">
        <v>137</v>
      </c>
      <c r="G11" s="24">
        <v>9</v>
      </c>
      <c r="H11" s="32"/>
      <c r="I11" s="39">
        <v>9.6</v>
      </c>
      <c r="J11" s="33">
        <f t="shared" si="0"/>
        <v>5.714285714285714</v>
      </c>
      <c r="K11" s="18"/>
      <c r="L11" s="39">
        <v>18</v>
      </c>
      <c r="M11" s="33">
        <f t="shared" si="1"/>
        <v>24.324324324324323</v>
      </c>
      <c r="N11" s="18"/>
      <c r="O11" s="38" t="s">
        <v>70</v>
      </c>
      <c r="P11" s="33">
        <f t="shared" si="2"/>
        <v>20.633096531550354</v>
      </c>
      <c r="Q11" s="16"/>
      <c r="R11" s="38"/>
      <c r="S11" s="16" t="s">
        <v>28</v>
      </c>
      <c r="T11" s="16" t="s">
        <v>75</v>
      </c>
      <c r="U11" s="36">
        <f t="shared" si="3"/>
        <v>264</v>
      </c>
      <c r="V11" s="33">
        <f t="shared" si="4"/>
        <v>22.990530303030305</v>
      </c>
      <c r="W11" s="18"/>
      <c r="X11" s="40">
        <f t="shared" si="5"/>
        <v>73.6622368731907</v>
      </c>
      <c r="Y11" s="19">
        <v>4</v>
      </c>
      <c r="Z11" s="9" t="s">
        <v>131</v>
      </c>
    </row>
    <row r="12" spans="1:26" s="1" customFormat="1" ht="24" customHeight="1">
      <c r="A12" s="29" t="s">
        <v>29</v>
      </c>
      <c r="B12" s="21" t="s">
        <v>41</v>
      </c>
      <c r="C12" s="5" t="s">
        <v>42</v>
      </c>
      <c r="D12" s="12"/>
      <c r="E12" s="6" t="s">
        <v>136</v>
      </c>
      <c r="F12" s="21" t="s">
        <v>138</v>
      </c>
      <c r="G12" s="8">
        <v>11</v>
      </c>
      <c r="H12" s="22"/>
      <c r="I12" s="39">
        <v>4.3</v>
      </c>
      <c r="J12" s="33">
        <f t="shared" si="0"/>
        <v>2.5595238095238093</v>
      </c>
      <c r="K12" s="17"/>
      <c r="L12" s="39">
        <v>16.3</v>
      </c>
      <c r="M12" s="33">
        <f t="shared" si="1"/>
        <v>22.027027027027028</v>
      </c>
      <c r="N12" s="17"/>
      <c r="O12" s="38" t="s">
        <v>64</v>
      </c>
      <c r="P12" s="33">
        <f t="shared" si="2"/>
        <v>18.773764258555133</v>
      </c>
      <c r="Q12" s="19"/>
      <c r="R12" s="38"/>
      <c r="S12" s="16" t="s">
        <v>28</v>
      </c>
      <c r="T12" s="16" t="s">
        <v>71</v>
      </c>
      <c r="U12" s="36">
        <f t="shared" si="3"/>
        <v>296</v>
      </c>
      <c r="V12" s="33">
        <f t="shared" si="4"/>
        <v>20.50506756756757</v>
      </c>
      <c r="W12" s="18"/>
      <c r="X12" s="40">
        <f t="shared" si="5"/>
        <v>63.86538266267354</v>
      </c>
      <c r="Y12" s="17" t="s">
        <v>29</v>
      </c>
      <c r="Z12" s="21" t="s">
        <v>132</v>
      </c>
    </row>
    <row r="13" spans="1:26" s="1" customFormat="1" ht="24" customHeight="1">
      <c r="A13" s="29" t="s">
        <v>30</v>
      </c>
      <c r="B13" s="21" t="s">
        <v>45</v>
      </c>
      <c r="C13" s="5" t="s">
        <v>46</v>
      </c>
      <c r="D13" s="12"/>
      <c r="E13" s="6" t="s">
        <v>136</v>
      </c>
      <c r="F13" s="21" t="s">
        <v>139</v>
      </c>
      <c r="G13" s="8">
        <v>9</v>
      </c>
      <c r="H13" s="11"/>
      <c r="I13" s="39">
        <v>5.3</v>
      </c>
      <c r="J13" s="33">
        <f t="shared" si="0"/>
        <v>3.1547619047619047</v>
      </c>
      <c r="K13" s="18"/>
      <c r="L13" s="39">
        <v>12.2</v>
      </c>
      <c r="M13" s="33">
        <f t="shared" si="1"/>
        <v>16.486486486486488</v>
      </c>
      <c r="N13" s="18"/>
      <c r="O13" s="38" t="s">
        <v>66</v>
      </c>
      <c r="P13" s="33">
        <f t="shared" si="2"/>
        <v>17.484065155807368</v>
      </c>
      <c r="Q13" s="17"/>
      <c r="R13" s="38"/>
      <c r="S13" s="16" t="s">
        <v>28</v>
      </c>
      <c r="T13" s="16" t="s">
        <v>71</v>
      </c>
      <c r="U13" s="36">
        <f t="shared" si="3"/>
        <v>296</v>
      </c>
      <c r="V13" s="33">
        <f t="shared" si="4"/>
        <v>20.50506756756757</v>
      </c>
      <c r="W13" s="18"/>
      <c r="X13" s="40">
        <f t="shared" si="5"/>
        <v>57.63038111462333</v>
      </c>
      <c r="Y13" s="19">
        <v>6</v>
      </c>
      <c r="Z13" s="21" t="s">
        <v>134</v>
      </c>
    </row>
    <row r="14" spans="1:26" s="1" customFormat="1" ht="24" customHeight="1">
      <c r="A14" s="29" t="s">
        <v>31</v>
      </c>
      <c r="B14" s="21" t="s">
        <v>47</v>
      </c>
      <c r="C14" s="21" t="s">
        <v>48</v>
      </c>
      <c r="D14" s="41"/>
      <c r="E14" s="6" t="s">
        <v>136</v>
      </c>
      <c r="F14" s="5" t="s">
        <v>139</v>
      </c>
      <c r="G14" s="8">
        <v>11</v>
      </c>
      <c r="H14" s="11"/>
      <c r="I14" s="37" t="s">
        <v>58</v>
      </c>
      <c r="J14" s="33">
        <f t="shared" si="0"/>
        <v>3.9285714285714284</v>
      </c>
      <c r="K14" s="14"/>
      <c r="L14" s="37" t="s">
        <v>60</v>
      </c>
      <c r="M14" s="33">
        <f t="shared" si="1"/>
        <v>15.27027027027027</v>
      </c>
      <c r="N14" s="15"/>
      <c r="O14" s="37" t="s">
        <v>67</v>
      </c>
      <c r="P14" s="33">
        <f t="shared" si="2"/>
        <v>16.247120763409015</v>
      </c>
      <c r="Q14" s="14"/>
      <c r="R14" s="37"/>
      <c r="S14" s="34">
        <v>5</v>
      </c>
      <c r="T14" s="35">
        <v>18</v>
      </c>
      <c r="U14" s="36">
        <f t="shared" si="3"/>
        <v>318</v>
      </c>
      <c r="V14" s="33">
        <f t="shared" si="4"/>
        <v>19.086477987421382</v>
      </c>
      <c r="W14" s="15"/>
      <c r="X14" s="40">
        <f t="shared" si="5"/>
        <v>54.532440449672094</v>
      </c>
      <c r="Y14" s="17" t="s">
        <v>31</v>
      </c>
      <c r="Z14" s="21" t="s">
        <v>134</v>
      </c>
    </row>
    <row r="15" spans="1:26" ht="25.5">
      <c r="A15" s="29" t="s">
        <v>32</v>
      </c>
      <c r="B15" s="9" t="s">
        <v>51</v>
      </c>
      <c r="C15" s="21" t="s">
        <v>52</v>
      </c>
      <c r="D15" s="13"/>
      <c r="E15" s="6" t="s">
        <v>136</v>
      </c>
      <c r="F15" s="23" t="s">
        <v>137</v>
      </c>
      <c r="G15" s="8">
        <v>10</v>
      </c>
      <c r="H15" s="7"/>
      <c r="I15" s="39">
        <v>3.5</v>
      </c>
      <c r="J15" s="33">
        <f t="shared" si="0"/>
        <v>2.0833333333333335</v>
      </c>
      <c r="K15" s="17"/>
      <c r="L15" s="39">
        <v>10.1</v>
      </c>
      <c r="M15" s="33">
        <f t="shared" si="1"/>
        <v>13.64864864864865</v>
      </c>
      <c r="N15" s="18"/>
      <c r="O15" s="38" t="s">
        <v>68</v>
      </c>
      <c r="P15" s="33">
        <f t="shared" si="2"/>
        <v>15.737051792828685</v>
      </c>
      <c r="Q15" s="18"/>
      <c r="R15" s="38"/>
      <c r="S15" s="16" t="s">
        <v>29</v>
      </c>
      <c r="T15" s="16" t="s">
        <v>76</v>
      </c>
      <c r="U15" s="36">
        <f t="shared" si="3"/>
        <v>317</v>
      </c>
      <c r="V15" s="33">
        <f t="shared" si="4"/>
        <v>19.146687697160882</v>
      </c>
      <c r="W15" s="18"/>
      <c r="X15" s="40">
        <f t="shared" si="5"/>
        <v>50.615721471971554</v>
      </c>
      <c r="Y15" s="19">
        <v>8</v>
      </c>
      <c r="Z15" s="21" t="s">
        <v>131</v>
      </c>
    </row>
    <row r="16" spans="1:26" ht="25.5">
      <c r="A16" s="29" t="s">
        <v>26</v>
      </c>
      <c r="B16" s="9" t="s">
        <v>53</v>
      </c>
      <c r="C16" s="21" t="s">
        <v>54</v>
      </c>
      <c r="D16" s="13"/>
      <c r="E16" s="6" t="s">
        <v>136</v>
      </c>
      <c r="F16" s="23" t="s">
        <v>140</v>
      </c>
      <c r="G16" s="8">
        <v>9</v>
      </c>
      <c r="H16" s="7"/>
      <c r="I16" s="39">
        <v>4.6</v>
      </c>
      <c r="J16" s="33">
        <f t="shared" si="0"/>
        <v>2.7380952380952377</v>
      </c>
      <c r="K16" s="18"/>
      <c r="L16" s="39">
        <v>8.3</v>
      </c>
      <c r="M16" s="33">
        <f t="shared" si="1"/>
        <v>11.216216216216218</v>
      </c>
      <c r="N16" s="18"/>
      <c r="O16" s="38" t="s">
        <v>69</v>
      </c>
      <c r="P16" s="33">
        <f t="shared" si="2"/>
        <v>16.151455675498855</v>
      </c>
      <c r="Q16" s="20"/>
      <c r="R16" s="38"/>
      <c r="S16" s="16" t="s">
        <v>29</v>
      </c>
      <c r="T16" s="16" t="s">
        <v>74</v>
      </c>
      <c r="U16" s="36">
        <f t="shared" si="3"/>
        <v>325</v>
      </c>
      <c r="V16" s="33">
        <f t="shared" si="4"/>
        <v>18.675384615384615</v>
      </c>
      <c r="W16" s="18"/>
      <c r="X16" s="40">
        <f t="shared" si="5"/>
        <v>48.781151745194926</v>
      </c>
      <c r="Y16" s="17" t="s">
        <v>26</v>
      </c>
      <c r="Z16" s="21" t="s">
        <v>135</v>
      </c>
    </row>
    <row r="17" spans="1:26" ht="15.75">
      <c r="A17" s="27"/>
      <c r="B17" s="27"/>
      <c r="C17" s="27"/>
      <c r="D17" s="27"/>
      <c r="E17" s="27"/>
      <c r="F17" s="27"/>
      <c r="G17" s="30"/>
      <c r="H17" s="3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8" customHeight="1">
      <c r="A18" s="27"/>
      <c r="B18" s="47" t="s">
        <v>129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</sheetData>
  <sheetProtection/>
  <mergeCells count="35">
    <mergeCell ref="A3:C3"/>
    <mergeCell ref="O6:O7"/>
    <mergeCell ref="P6:P7"/>
    <mergeCell ref="Q6:Q7"/>
    <mergeCell ref="F5:F7"/>
    <mergeCell ref="G5:G7"/>
    <mergeCell ref="A5:A7"/>
    <mergeCell ref="J6:J7"/>
    <mergeCell ref="L5:N5"/>
    <mergeCell ref="H5:H7"/>
    <mergeCell ref="A1:Y2"/>
    <mergeCell ref="Z5:Z7"/>
    <mergeCell ref="B5:B7"/>
    <mergeCell ref="C5:C7"/>
    <mergeCell ref="D5:D7"/>
    <mergeCell ref="E5:E7"/>
    <mergeCell ref="E3:F3"/>
    <mergeCell ref="N6:N7"/>
    <mergeCell ref="R6:R7"/>
    <mergeCell ref="A4:F4"/>
    <mergeCell ref="Y5:Y7"/>
    <mergeCell ref="K6:K7"/>
    <mergeCell ref="L6:L7"/>
    <mergeCell ref="O5:Q5"/>
    <mergeCell ref="X5:X7"/>
    <mergeCell ref="I5:K5"/>
    <mergeCell ref="M6:M7"/>
    <mergeCell ref="W6:W7"/>
    <mergeCell ref="B18:L18"/>
    <mergeCell ref="R5:W5"/>
    <mergeCell ref="V6:V7"/>
    <mergeCell ref="I6:I7"/>
    <mergeCell ref="S6:S7"/>
    <mergeCell ref="T6:T7"/>
    <mergeCell ref="U6:U7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4" sqref="A4:F4"/>
    </sheetView>
  </sheetViews>
  <sheetFormatPr defaultColWidth="9.140625" defaultRowHeight="15"/>
  <cols>
    <col min="1" max="1" width="4.421875" style="2" customWidth="1"/>
    <col min="2" max="2" width="13.00390625" style="2" customWidth="1"/>
    <col min="3" max="3" width="10.57421875" style="2" customWidth="1"/>
    <col min="4" max="4" width="16.7109375" style="2" hidden="1" customWidth="1"/>
    <col min="5" max="5" width="22.7109375" style="2" customWidth="1"/>
    <col min="6" max="6" width="19.00390625" style="2" customWidth="1"/>
    <col min="7" max="7" width="6.28125" style="3" customWidth="1"/>
    <col min="8" max="8" width="7.421875" style="4" hidden="1" customWidth="1"/>
    <col min="9" max="9" width="7.8515625" style="2" customWidth="1"/>
    <col min="10" max="10" width="6.00390625" style="2" customWidth="1"/>
    <col min="11" max="11" width="6.7109375" style="2" customWidth="1"/>
    <col min="12" max="12" width="6.00390625" style="2" customWidth="1"/>
    <col min="13" max="13" width="6.28125" style="2" customWidth="1"/>
    <col min="14" max="14" width="5.8515625" style="2" customWidth="1"/>
    <col min="15" max="15" width="6.8515625" style="2" customWidth="1"/>
    <col min="16" max="16" width="6.28125" style="2" customWidth="1"/>
    <col min="17" max="18" width="6.8515625" style="2" customWidth="1"/>
    <col min="19" max="19" width="6.140625" style="2" customWidth="1"/>
    <col min="20" max="20" width="5.7109375" style="2" customWidth="1"/>
    <col min="21" max="21" width="11.140625" style="2" customWidth="1"/>
    <col min="22" max="22" width="6.00390625" style="2" customWidth="1"/>
    <col min="23" max="23" width="43.421875" style="2" customWidth="1"/>
    <col min="24" max="25" width="9.140625" style="2" customWidth="1"/>
    <col min="26" max="26" width="29.28125" style="2" customWidth="1"/>
    <col min="27" max="16384" width="9.140625" style="2" customWidth="1"/>
  </cols>
  <sheetData>
    <row r="1" spans="1:26" s="1" customFormat="1" ht="18.75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25" t="s">
        <v>23</v>
      </c>
    </row>
    <row r="2" spans="1:26" s="1" customFormat="1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25" t="s">
        <v>22</v>
      </c>
    </row>
    <row r="3" spans="1:26" s="1" customFormat="1" ht="16.5" customHeight="1">
      <c r="A3" s="71" t="s">
        <v>38</v>
      </c>
      <c r="B3" s="71"/>
      <c r="C3" s="71"/>
      <c r="D3" s="26"/>
      <c r="E3" s="71" t="s">
        <v>12</v>
      </c>
      <c r="F3" s="71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72" t="s">
        <v>143</v>
      </c>
      <c r="B4" s="72"/>
      <c r="C4" s="72"/>
      <c r="D4" s="72"/>
      <c r="E4" s="72"/>
      <c r="F4" s="72"/>
      <c r="G4" s="28"/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>
      <c r="A5" s="73" t="s">
        <v>6</v>
      </c>
      <c r="B5" s="63" t="s">
        <v>18</v>
      </c>
      <c r="C5" s="63" t="s">
        <v>16</v>
      </c>
      <c r="D5" s="63" t="s">
        <v>17</v>
      </c>
      <c r="E5" s="60" t="s">
        <v>7</v>
      </c>
      <c r="F5" s="63" t="s">
        <v>13</v>
      </c>
      <c r="G5" s="60" t="s">
        <v>8</v>
      </c>
      <c r="H5" s="63" t="s">
        <v>0</v>
      </c>
      <c r="I5" s="56" t="s">
        <v>24</v>
      </c>
      <c r="J5" s="56"/>
      <c r="K5" s="56"/>
      <c r="L5" s="56" t="s">
        <v>14</v>
      </c>
      <c r="M5" s="56"/>
      <c r="N5" s="56"/>
      <c r="O5" s="67" t="s">
        <v>33</v>
      </c>
      <c r="P5" s="68"/>
      <c r="Q5" s="69"/>
      <c r="R5" s="56" t="s">
        <v>4</v>
      </c>
      <c r="S5" s="56"/>
      <c r="T5" s="56"/>
      <c r="U5" s="56"/>
      <c r="V5" s="56"/>
      <c r="W5" s="56"/>
      <c r="X5" s="49" t="s">
        <v>5</v>
      </c>
      <c r="Y5" s="55" t="s">
        <v>3</v>
      </c>
      <c r="Z5" s="48" t="s">
        <v>19</v>
      </c>
    </row>
    <row r="6" spans="1:26" s="1" customFormat="1" ht="15" customHeight="1">
      <c r="A6" s="74"/>
      <c r="B6" s="64"/>
      <c r="C6" s="64"/>
      <c r="D6" s="64"/>
      <c r="E6" s="61"/>
      <c r="F6" s="64"/>
      <c r="G6" s="61"/>
      <c r="H6" s="64"/>
      <c r="I6" s="66" t="s">
        <v>1</v>
      </c>
      <c r="J6" s="49" t="s">
        <v>2</v>
      </c>
      <c r="K6" s="57" t="s">
        <v>3</v>
      </c>
      <c r="L6" s="59" t="s">
        <v>15</v>
      </c>
      <c r="M6" s="49" t="s">
        <v>2</v>
      </c>
      <c r="N6" s="54" t="s">
        <v>3</v>
      </c>
      <c r="O6" s="59" t="s">
        <v>15</v>
      </c>
      <c r="P6" s="49" t="s">
        <v>2</v>
      </c>
      <c r="Q6" s="54" t="s">
        <v>3</v>
      </c>
      <c r="R6" s="59" t="s">
        <v>15</v>
      </c>
      <c r="S6" s="50" t="s">
        <v>35</v>
      </c>
      <c r="T6" s="50" t="s">
        <v>36</v>
      </c>
      <c r="U6" s="52" t="s">
        <v>37</v>
      </c>
      <c r="V6" s="49" t="s">
        <v>2</v>
      </c>
      <c r="W6" s="54" t="s">
        <v>3</v>
      </c>
      <c r="X6" s="49"/>
      <c r="Y6" s="55"/>
      <c r="Z6" s="48"/>
    </row>
    <row r="7" spans="1:26" s="1" customFormat="1" ht="24" customHeight="1">
      <c r="A7" s="75"/>
      <c r="B7" s="65"/>
      <c r="C7" s="65"/>
      <c r="D7" s="65"/>
      <c r="E7" s="62"/>
      <c r="F7" s="65"/>
      <c r="G7" s="62"/>
      <c r="H7" s="65"/>
      <c r="I7" s="66"/>
      <c r="J7" s="49"/>
      <c r="K7" s="58"/>
      <c r="L7" s="59"/>
      <c r="M7" s="49"/>
      <c r="N7" s="54"/>
      <c r="O7" s="59"/>
      <c r="P7" s="49"/>
      <c r="Q7" s="54"/>
      <c r="R7" s="59"/>
      <c r="S7" s="51"/>
      <c r="T7" s="51"/>
      <c r="U7" s="53"/>
      <c r="V7" s="49"/>
      <c r="W7" s="54"/>
      <c r="X7" s="49"/>
      <c r="Y7" s="55"/>
      <c r="Z7" s="48"/>
    </row>
    <row r="8" spans="1:26" s="1" customFormat="1" ht="24" customHeight="1">
      <c r="A8" s="29" t="s">
        <v>9</v>
      </c>
      <c r="B8" s="21" t="s">
        <v>119</v>
      </c>
      <c r="C8" s="5" t="s">
        <v>120</v>
      </c>
      <c r="D8" s="10"/>
      <c r="E8" s="6" t="s">
        <v>136</v>
      </c>
      <c r="F8" s="43" t="s">
        <v>137</v>
      </c>
      <c r="G8" s="8">
        <v>7</v>
      </c>
      <c r="H8" s="11"/>
      <c r="I8" s="39">
        <v>13</v>
      </c>
      <c r="J8" s="33">
        <f>25*I8/40</f>
        <v>8.125</v>
      </c>
      <c r="K8" s="19"/>
      <c r="L8" s="39">
        <v>17</v>
      </c>
      <c r="M8" s="33">
        <f>25*L8/17</f>
        <v>25</v>
      </c>
      <c r="N8" s="19"/>
      <c r="O8" s="38" t="s">
        <v>62</v>
      </c>
      <c r="P8" s="45">
        <f>25*40.2/O8</f>
        <v>25</v>
      </c>
      <c r="Q8" s="17"/>
      <c r="R8" s="38"/>
      <c r="S8" s="16" t="s">
        <v>29</v>
      </c>
      <c r="T8" s="16" t="s">
        <v>115</v>
      </c>
      <c r="U8" s="36">
        <f>S8*60+T8</f>
        <v>303</v>
      </c>
      <c r="V8" s="33">
        <f>25*303/U8</f>
        <v>25</v>
      </c>
      <c r="W8" s="18"/>
      <c r="X8" s="40">
        <f>J8+M8+P8+V8</f>
        <v>83.125</v>
      </c>
      <c r="Y8" s="17" t="s">
        <v>9</v>
      </c>
      <c r="Z8" s="21" t="s">
        <v>142</v>
      </c>
    </row>
    <row r="9" spans="1:26" ht="15.75">
      <c r="A9" s="27"/>
      <c r="B9" s="27"/>
      <c r="C9" s="27"/>
      <c r="D9" s="27"/>
      <c r="E9" s="27"/>
      <c r="F9" s="27"/>
      <c r="G9" s="30"/>
      <c r="H9" s="3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4.25">
      <c r="A10" s="27"/>
      <c r="B10" s="47" t="s">
        <v>130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</sheetData>
  <sheetProtection/>
  <mergeCells count="35">
    <mergeCell ref="L6:L7"/>
    <mergeCell ref="E5:E7"/>
    <mergeCell ref="F5:F7"/>
    <mergeCell ref="B5:B7"/>
    <mergeCell ref="C5:C7"/>
    <mergeCell ref="D5:D7"/>
    <mergeCell ref="I6:I7"/>
    <mergeCell ref="J6:J7"/>
    <mergeCell ref="K6:K7"/>
    <mergeCell ref="O6:O7"/>
    <mergeCell ref="Z5:Z7"/>
    <mergeCell ref="U6:U7"/>
    <mergeCell ref="V6:V7"/>
    <mergeCell ref="W6:W7"/>
    <mergeCell ref="T6:T7"/>
    <mergeCell ref="A3:C3"/>
    <mergeCell ref="E3:F3"/>
    <mergeCell ref="A4:F4"/>
    <mergeCell ref="A5:A7"/>
    <mergeCell ref="Q6:Q7"/>
    <mergeCell ref="R6:R7"/>
    <mergeCell ref="P6:P7"/>
    <mergeCell ref="H5:H7"/>
    <mergeCell ref="I5:K5"/>
    <mergeCell ref="N6:N7"/>
    <mergeCell ref="B10:L10"/>
    <mergeCell ref="O5:Q5"/>
    <mergeCell ref="A1:Y2"/>
    <mergeCell ref="R5:W5"/>
    <mergeCell ref="X5:X7"/>
    <mergeCell ref="Y5:Y7"/>
    <mergeCell ref="S6:S7"/>
    <mergeCell ref="G5:G7"/>
    <mergeCell ref="M6:M7"/>
    <mergeCell ref="L5:N5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4.421875" style="2" customWidth="1"/>
    <col min="2" max="2" width="14.57421875" style="2" customWidth="1"/>
    <col min="3" max="3" width="11.140625" style="2" customWidth="1"/>
    <col min="4" max="4" width="16.7109375" style="2" hidden="1" customWidth="1"/>
    <col min="5" max="5" width="21.140625" style="2" customWidth="1"/>
    <col min="6" max="6" width="19.28125" style="2" customWidth="1"/>
    <col min="7" max="7" width="6.28125" style="3" customWidth="1"/>
    <col min="8" max="8" width="7.421875" style="4" hidden="1" customWidth="1"/>
    <col min="9" max="9" width="7.8515625" style="2" customWidth="1"/>
    <col min="10" max="10" width="6.00390625" style="2" customWidth="1"/>
    <col min="11" max="11" width="6.7109375" style="2" customWidth="1"/>
    <col min="12" max="12" width="6.00390625" style="2" customWidth="1"/>
    <col min="13" max="13" width="6.28125" style="2" customWidth="1"/>
    <col min="14" max="14" width="5.8515625" style="2" customWidth="1"/>
    <col min="15" max="15" width="6.8515625" style="2" customWidth="1"/>
    <col min="16" max="16" width="6.28125" style="2" customWidth="1"/>
    <col min="17" max="18" width="6.8515625" style="2" customWidth="1"/>
    <col min="19" max="19" width="6.140625" style="2" customWidth="1"/>
    <col min="20" max="20" width="7.28125" style="2" customWidth="1"/>
    <col min="21" max="21" width="11.140625" style="2" customWidth="1"/>
    <col min="22" max="22" width="6.00390625" style="2" customWidth="1"/>
    <col min="23" max="23" width="10.57421875" style="2" customWidth="1"/>
    <col min="24" max="25" width="9.140625" style="2" customWidth="1"/>
    <col min="26" max="26" width="29.57421875" style="2" customWidth="1"/>
    <col min="27" max="16384" width="9.140625" style="2" customWidth="1"/>
  </cols>
  <sheetData>
    <row r="1" spans="1:26" s="1" customFormat="1" ht="18.75" customHeight="1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25" t="s">
        <v>23</v>
      </c>
    </row>
    <row r="2" spans="1:26" s="1" customFormat="1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25" t="s">
        <v>22</v>
      </c>
    </row>
    <row r="3" spans="1:26" s="1" customFormat="1" ht="16.5" customHeight="1">
      <c r="A3" s="71" t="s">
        <v>38</v>
      </c>
      <c r="B3" s="71"/>
      <c r="C3" s="71"/>
      <c r="D3" s="26"/>
      <c r="E3" s="71" t="s">
        <v>12</v>
      </c>
      <c r="F3" s="71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1" customHeight="1">
      <c r="A4" s="72" t="s">
        <v>144</v>
      </c>
      <c r="B4" s="72"/>
      <c r="C4" s="72"/>
      <c r="D4" s="72"/>
      <c r="E4" s="72"/>
      <c r="F4" s="72"/>
      <c r="G4" s="28"/>
      <c r="H4" s="2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>
      <c r="A5" s="73" t="s">
        <v>6</v>
      </c>
      <c r="B5" s="63" t="s">
        <v>18</v>
      </c>
      <c r="C5" s="63" t="s">
        <v>16</v>
      </c>
      <c r="D5" s="63" t="s">
        <v>17</v>
      </c>
      <c r="E5" s="60" t="s">
        <v>7</v>
      </c>
      <c r="F5" s="63" t="s">
        <v>13</v>
      </c>
      <c r="G5" s="60" t="s">
        <v>8</v>
      </c>
      <c r="H5" s="63" t="s">
        <v>0</v>
      </c>
      <c r="I5" s="56" t="s">
        <v>24</v>
      </c>
      <c r="J5" s="56"/>
      <c r="K5" s="56"/>
      <c r="L5" s="56" t="s">
        <v>14</v>
      </c>
      <c r="M5" s="56"/>
      <c r="N5" s="56"/>
      <c r="O5" s="67" t="s">
        <v>33</v>
      </c>
      <c r="P5" s="68"/>
      <c r="Q5" s="69"/>
      <c r="R5" s="56" t="s">
        <v>4</v>
      </c>
      <c r="S5" s="56"/>
      <c r="T5" s="56"/>
      <c r="U5" s="56"/>
      <c r="V5" s="56"/>
      <c r="W5" s="56"/>
      <c r="X5" s="49" t="s">
        <v>5</v>
      </c>
      <c r="Y5" s="55" t="s">
        <v>3</v>
      </c>
      <c r="Z5" s="48" t="s">
        <v>19</v>
      </c>
    </row>
    <row r="6" spans="1:26" s="1" customFormat="1" ht="15" customHeight="1">
      <c r="A6" s="74"/>
      <c r="B6" s="64"/>
      <c r="C6" s="64"/>
      <c r="D6" s="64"/>
      <c r="E6" s="61"/>
      <c r="F6" s="64"/>
      <c r="G6" s="61"/>
      <c r="H6" s="64"/>
      <c r="I6" s="66" t="s">
        <v>1</v>
      </c>
      <c r="J6" s="49" t="s">
        <v>2</v>
      </c>
      <c r="K6" s="57" t="s">
        <v>3</v>
      </c>
      <c r="L6" s="59" t="s">
        <v>15</v>
      </c>
      <c r="M6" s="49" t="s">
        <v>2</v>
      </c>
      <c r="N6" s="54" t="s">
        <v>3</v>
      </c>
      <c r="O6" s="59" t="s">
        <v>15</v>
      </c>
      <c r="P6" s="49" t="s">
        <v>2</v>
      </c>
      <c r="Q6" s="54" t="s">
        <v>3</v>
      </c>
      <c r="R6" s="59" t="s">
        <v>15</v>
      </c>
      <c r="S6" s="50" t="s">
        <v>35</v>
      </c>
      <c r="T6" s="50" t="s">
        <v>36</v>
      </c>
      <c r="U6" s="52" t="s">
        <v>37</v>
      </c>
      <c r="V6" s="49" t="s">
        <v>2</v>
      </c>
      <c r="W6" s="54" t="s">
        <v>3</v>
      </c>
      <c r="X6" s="49"/>
      <c r="Y6" s="55"/>
      <c r="Z6" s="48"/>
    </row>
    <row r="7" spans="1:26" s="1" customFormat="1" ht="24" customHeight="1">
      <c r="A7" s="75"/>
      <c r="B7" s="65"/>
      <c r="C7" s="65"/>
      <c r="D7" s="65"/>
      <c r="E7" s="62"/>
      <c r="F7" s="65"/>
      <c r="G7" s="62"/>
      <c r="H7" s="65"/>
      <c r="I7" s="66"/>
      <c r="J7" s="49"/>
      <c r="K7" s="58"/>
      <c r="L7" s="59"/>
      <c r="M7" s="49"/>
      <c r="N7" s="54"/>
      <c r="O7" s="59"/>
      <c r="P7" s="49"/>
      <c r="Q7" s="54"/>
      <c r="R7" s="59"/>
      <c r="S7" s="51"/>
      <c r="T7" s="51"/>
      <c r="U7" s="53"/>
      <c r="V7" s="49"/>
      <c r="W7" s="54"/>
      <c r="X7" s="49"/>
      <c r="Y7" s="55"/>
      <c r="Z7" s="48"/>
    </row>
    <row r="8" spans="1:26" s="1" customFormat="1" ht="24" customHeight="1">
      <c r="A8" s="29" t="s">
        <v>9</v>
      </c>
      <c r="B8" s="21" t="s">
        <v>121</v>
      </c>
      <c r="C8" s="5" t="s">
        <v>122</v>
      </c>
      <c r="D8" s="10"/>
      <c r="E8" s="6" t="s">
        <v>136</v>
      </c>
      <c r="F8" s="43" t="s">
        <v>137</v>
      </c>
      <c r="G8" s="8">
        <v>8</v>
      </c>
      <c r="H8" s="11"/>
      <c r="I8" s="39">
        <v>18</v>
      </c>
      <c r="J8" s="33">
        <f>25*I8/42</f>
        <v>10.714285714285714</v>
      </c>
      <c r="K8" s="19"/>
      <c r="L8" s="39">
        <v>17.1</v>
      </c>
      <c r="M8" s="33">
        <f>25*L8/17.9</f>
        <v>23.882681564245814</v>
      </c>
      <c r="N8" s="19"/>
      <c r="O8" s="38" t="s">
        <v>125</v>
      </c>
      <c r="P8" s="45">
        <f>25*42.64/O8</f>
        <v>25</v>
      </c>
      <c r="Q8" s="17"/>
      <c r="R8" s="38"/>
      <c r="S8" s="16" t="s">
        <v>28</v>
      </c>
      <c r="T8" s="16" t="s">
        <v>127</v>
      </c>
      <c r="U8" s="36">
        <f>S8*60+T8</f>
        <v>258</v>
      </c>
      <c r="V8" s="33">
        <f>25*258/U8</f>
        <v>25</v>
      </c>
      <c r="W8" s="18"/>
      <c r="X8" s="40">
        <f>J8+M8+P8+V8</f>
        <v>84.59696727853154</v>
      </c>
      <c r="Y8" s="17" t="s">
        <v>9</v>
      </c>
      <c r="Z8" s="21" t="s">
        <v>141</v>
      </c>
    </row>
    <row r="9" spans="1:26" s="1" customFormat="1" ht="24" customHeight="1">
      <c r="A9" s="29" t="s">
        <v>10</v>
      </c>
      <c r="B9" s="21" t="s">
        <v>123</v>
      </c>
      <c r="C9" s="5" t="s">
        <v>124</v>
      </c>
      <c r="D9" s="10"/>
      <c r="E9" s="6" t="s">
        <v>136</v>
      </c>
      <c r="F9" s="43" t="s">
        <v>137</v>
      </c>
      <c r="G9" s="8">
        <v>8</v>
      </c>
      <c r="H9" s="22"/>
      <c r="I9" s="39">
        <v>12</v>
      </c>
      <c r="J9" s="33">
        <f>25*I9/42</f>
        <v>7.142857142857143</v>
      </c>
      <c r="K9" s="17"/>
      <c r="L9" s="39">
        <v>17.9</v>
      </c>
      <c r="M9" s="33">
        <f>25*L9/17.9</f>
        <v>25</v>
      </c>
      <c r="N9" s="17"/>
      <c r="O9" s="38" t="s">
        <v>126</v>
      </c>
      <c r="P9" s="45">
        <f>25*42.64/O9</f>
        <v>24.97071913797142</v>
      </c>
      <c r="Q9" s="19"/>
      <c r="R9" s="38"/>
      <c r="S9" s="16" t="s">
        <v>29</v>
      </c>
      <c r="T9" s="16" t="s">
        <v>128</v>
      </c>
      <c r="U9" s="36">
        <f>S9*60+T9</f>
        <v>334</v>
      </c>
      <c r="V9" s="33">
        <f>25*258/U9</f>
        <v>19.311377245508982</v>
      </c>
      <c r="W9" s="18"/>
      <c r="X9" s="40">
        <f>J9+M9+P9+V9</f>
        <v>76.42495352633755</v>
      </c>
      <c r="Y9" s="19">
        <v>2</v>
      </c>
      <c r="Z9" s="21" t="s">
        <v>141</v>
      </c>
    </row>
    <row r="10" spans="1:26" ht="15.75">
      <c r="A10" s="27"/>
      <c r="B10" s="27"/>
      <c r="C10" s="27"/>
      <c r="D10" s="27"/>
      <c r="E10" s="27"/>
      <c r="F10" s="27"/>
      <c r="G10" s="30"/>
      <c r="H10" s="31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4.25">
      <c r="A11" s="27"/>
      <c r="B11" s="47" t="s">
        <v>130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</sheetData>
  <sheetProtection/>
  <mergeCells count="35">
    <mergeCell ref="B5:B7"/>
    <mergeCell ref="C5:C7"/>
    <mergeCell ref="D5:D7"/>
    <mergeCell ref="I6:I7"/>
    <mergeCell ref="J6:J7"/>
    <mergeCell ref="K6:K7"/>
    <mergeCell ref="Q6:Q7"/>
    <mergeCell ref="R6:R7"/>
    <mergeCell ref="S6:S7"/>
    <mergeCell ref="G5:G7"/>
    <mergeCell ref="N6:N7"/>
    <mergeCell ref="O6:O7"/>
    <mergeCell ref="O5:Q5"/>
    <mergeCell ref="L6:L7"/>
    <mergeCell ref="M6:M7"/>
    <mergeCell ref="Z5:Z7"/>
    <mergeCell ref="U6:U7"/>
    <mergeCell ref="V6:V7"/>
    <mergeCell ref="W6:W7"/>
    <mergeCell ref="A3:C3"/>
    <mergeCell ref="E3:F3"/>
    <mergeCell ref="A4:F4"/>
    <mergeCell ref="A5:A7"/>
    <mergeCell ref="H5:H7"/>
    <mergeCell ref="I5:K5"/>
    <mergeCell ref="B11:L11"/>
    <mergeCell ref="T6:T7"/>
    <mergeCell ref="A1:Y2"/>
    <mergeCell ref="R5:W5"/>
    <mergeCell ref="X5:X7"/>
    <mergeCell ref="Y5:Y7"/>
    <mergeCell ref="E5:E7"/>
    <mergeCell ref="F5:F7"/>
    <mergeCell ref="P6:P7"/>
    <mergeCell ref="L5:N5"/>
  </mergeCells>
  <printOptions horizontalCentered="1"/>
  <pageMargins left="0.3937007874015748" right="0.1968503937007874" top="0.5905511811023623" bottom="0.1968503937007874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2019-11-25T15:40:08Z</cp:lastPrinted>
  <dcterms:created xsi:type="dcterms:W3CDTF">2012-12-21T07:11:44Z</dcterms:created>
  <dcterms:modified xsi:type="dcterms:W3CDTF">2019-11-25T15:40:28Z</dcterms:modified>
  <cp:category/>
  <cp:version/>
  <cp:contentType/>
  <cp:contentStatus/>
</cp:coreProperties>
</file>